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bile set-up calculator " sheetId="1" r:id="rId4"/>
    <sheet state="visible" name="Camera set-up calculator " sheetId="2" r:id="rId5"/>
  </sheets>
  <definedNames/>
  <calcPr/>
</workbook>
</file>

<file path=xl/sharedStrings.xml><?xml version="1.0" encoding="utf-8"?>
<sst xmlns="http://schemas.openxmlformats.org/spreadsheetml/2006/main" count="145" uniqueCount="81">
  <si>
    <t xml:space="preserve">LIVE VIDEO SHOPPING BUSINESS CALCULATOR </t>
  </si>
  <si>
    <t>Change the blue cells and a custom cost is calculated on the fly</t>
  </si>
  <si>
    <t>COSTS</t>
  </si>
  <si>
    <t>Streaming &amp; interaction costs</t>
  </si>
  <si>
    <t>Basic</t>
  </si>
  <si>
    <t xml:space="preserve">Fill in your data: </t>
  </si>
  <si>
    <t>Premium</t>
  </si>
  <si>
    <t xml:space="preserve">Sessions a month </t>
  </si>
  <si>
    <t>Ultra</t>
  </si>
  <si>
    <t xml:space="preserve">Hours per session </t>
  </si>
  <si>
    <t xml:space="preserve">Users per session </t>
  </si>
  <si>
    <t>Yes</t>
  </si>
  <si>
    <t xml:space="preserve">Average viewer watch duration </t>
  </si>
  <si>
    <t>No</t>
  </si>
  <si>
    <t xml:space="preserve">Total user hours </t>
  </si>
  <si>
    <t xml:space="preserve">Livery settings </t>
  </si>
  <si>
    <t>Settings</t>
  </si>
  <si>
    <t>Price</t>
  </si>
  <si>
    <t>Video quality</t>
  </si>
  <si>
    <t>Core interactions</t>
  </si>
  <si>
    <t>Commucation interactions</t>
  </si>
  <si>
    <t>Basic mobile</t>
  </si>
  <si>
    <t>E-commerce interactions</t>
  </si>
  <si>
    <t>Gamification interactions</t>
  </si>
  <si>
    <t>Advanced video data</t>
  </si>
  <si>
    <t xml:space="preserve">Sync </t>
  </si>
  <si>
    <t xml:space="preserve">Total user hour price </t>
  </si>
  <si>
    <t>Price before volume reduction</t>
  </si>
  <si>
    <t xml:space="preserve"> </t>
  </si>
  <si>
    <t xml:space="preserve">Total Livery price with volume reduction </t>
  </si>
  <si>
    <t>Total Livery price per month</t>
  </si>
  <si>
    <t>Choose your studio configuration:</t>
  </si>
  <si>
    <t xml:space="preserve">(reference price) </t>
  </si>
  <si>
    <t>Studio configuration</t>
  </si>
  <si>
    <t>Type</t>
  </si>
  <si>
    <t>Units</t>
  </si>
  <si>
    <t>Average price per unit</t>
  </si>
  <si>
    <t xml:space="preserve">Total price </t>
  </si>
  <si>
    <t>Camera + tripod</t>
  </si>
  <si>
    <t>High-end smartphone</t>
  </si>
  <si>
    <t xml:space="preserve">Smartphone tripod </t>
  </si>
  <si>
    <t xml:space="preserve">Audio devices </t>
  </si>
  <si>
    <t>Extrenal microphone</t>
  </si>
  <si>
    <t xml:space="preserve">Lightning equipment </t>
  </si>
  <si>
    <t xml:space="preserve">Ring light </t>
  </si>
  <si>
    <t>Processing equipment</t>
  </si>
  <si>
    <t>RTMP/SRT tool for smartphone</t>
  </si>
  <si>
    <t xml:space="preserve">Miscellaneous </t>
  </si>
  <si>
    <t xml:space="preserve">Cables and converters </t>
  </si>
  <si>
    <t>Subtotal</t>
  </si>
  <si>
    <t>Control room configuration</t>
  </si>
  <si>
    <t>Producer interaction</t>
  </si>
  <si>
    <t>Low-end PC for interactions</t>
  </si>
  <si>
    <t>Estimation studio &amp; controlroom price*</t>
  </si>
  <si>
    <t>Basic single cam</t>
  </si>
  <si>
    <t>Basic multicam</t>
  </si>
  <si>
    <t>Pro multicam</t>
  </si>
  <si>
    <t>Streaming Camera (HD SDI/HDMI)</t>
  </si>
  <si>
    <t xml:space="preserve">Microphone (shotgun, stable) </t>
  </si>
  <si>
    <t xml:space="preserve">Wireless microphone </t>
  </si>
  <si>
    <t>Light led panel + tripods</t>
  </si>
  <si>
    <t xml:space="preserve">Led spots </t>
  </si>
  <si>
    <t xml:space="preserve">Teleprompter (optional) </t>
  </si>
  <si>
    <t>Teleprompter</t>
  </si>
  <si>
    <t xml:space="preserve">Live feed monitor </t>
  </si>
  <si>
    <t>speaker set</t>
  </si>
  <si>
    <t xml:space="preserve">Speakerset </t>
  </si>
  <si>
    <t>truss mount</t>
  </si>
  <si>
    <t>Truss mount</t>
  </si>
  <si>
    <t>PC with interaction &amp; video processing software</t>
  </si>
  <si>
    <t xml:space="preserve">Video Processing equipment </t>
  </si>
  <si>
    <t>Video &amp; audio production switcher</t>
  </si>
  <si>
    <t xml:space="preserve">Multiview monitor </t>
  </si>
  <si>
    <t>PC audio and visuals playout</t>
  </si>
  <si>
    <t>Visuals RGBA key and fill</t>
  </si>
  <si>
    <t>Audio mixing console</t>
  </si>
  <si>
    <t>Video &amp; audio processing software (like OBS)</t>
  </si>
  <si>
    <t>Capture card HDMI/SDI to USB3.0</t>
  </si>
  <si>
    <t>Studio communication</t>
  </si>
  <si>
    <t>Studio floor communication</t>
  </si>
  <si>
    <t>Cables and converters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</si>
</sst>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-2]\ #,##0.00"/>
    <numFmt numFmtId="165" formatCode="[$€-2]\ #,##0"/>
  </numFmts>
  <fonts count="26">
    <font>
      <sz val="10.0"/>
      <color rgb="FF000000"/>
      <name val="Arial"/>
      <scheme val="minor"/>
    </font>
    <font>
      <b/>
      <sz val="24.0"/>
      <color theme="1"/>
      <name val="Arial"/>
      <scheme val="minor"/>
    </font>
    <font>
      <color theme="1"/>
      <name val="Arial"/>
      <scheme val="minor"/>
    </font>
    <font>
      <sz val="6.0"/>
      <color theme="1"/>
      <name val="Arial"/>
      <scheme val="minor"/>
    </font>
    <font>
      <b/>
      <sz val="12.0"/>
      <color theme="1"/>
      <name val="Arial"/>
      <scheme val="minor"/>
    </font>
    <font>
      <b/>
      <sz val="14.0"/>
      <color rgb="FF18162D"/>
      <name val="Arial"/>
      <scheme val="minor"/>
    </font>
    <font>
      <sz val="6.0"/>
      <color rgb="FFFFFFFF"/>
      <name val="Arial"/>
      <scheme val="minor"/>
    </font>
    <font>
      <b/>
      <color theme="1"/>
      <name val="Arial"/>
      <scheme val="minor"/>
    </font>
    <font>
      <i/>
      <color theme="1"/>
      <name val="Arial"/>
      <scheme val="minor"/>
    </font>
    <font>
      <sz val="8.0"/>
      <color rgb="FFFFFFFF"/>
      <name val="Arial"/>
      <scheme val="minor"/>
    </font>
    <font>
      <color theme="0"/>
      <name val="Arial"/>
      <scheme val="minor"/>
    </font>
    <font>
      <color rgb="FFFFFFFF"/>
      <name val="Arial"/>
      <scheme val="minor"/>
    </font>
    <font>
      <strike/>
      <color theme="1"/>
      <name val="Arial"/>
      <scheme val="minor"/>
    </font>
    <font>
      <sz val="11.0"/>
      <color rgb="FF000000"/>
      <name val="Inconsolata"/>
    </font>
    <font>
      <sz val="10.0"/>
      <color rgb="FF18162D"/>
      <name val="Arial"/>
      <scheme val="minor"/>
    </font>
    <font>
      <sz val="12.0"/>
      <color theme="1"/>
      <name val="Arial"/>
      <scheme val="minor"/>
    </font>
    <font>
      <b/>
      <sz val="14.0"/>
      <color theme="1"/>
      <name val="Arial"/>
      <scheme val="minor"/>
    </font>
    <font>
      <sz val="14.0"/>
      <color theme="1"/>
      <name val="Arial"/>
      <scheme val="minor"/>
    </font>
    <font>
      <sz val="11.0"/>
      <color rgb="FFF8F8F8"/>
      <name val="Inconsolata"/>
    </font>
    <font>
      <sz val="8.0"/>
      <color theme="1"/>
      <name val="Arial"/>
      <scheme val="minor"/>
    </font>
    <font>
      <sz val="10.0"/>
      <color rgb="FF1B1C1E"/>
      <name val="Arial"/>
      <scheme val="minor"/>
    </font>
    <font>
      <i/>
      <sz val="9.0"/>
      <color rgb="FF1D1C1D"/>
      <name val="Arial"/>
      <scheme val="minor"/>
    </font>
    <font>
      <sz val="11.0"/>
      <color theme="1"/>
      <name val="Arial"/>
      <scheme val="minor"/>
    </font>
    <font>
      <sz val="11.0"/>
      <color theme="0"/>
      <name val="Inconsolata"/>
    </font>
    <font>
      <color theme="1"/>
      <name val="Arial"/>
    </font>
    <font>
      <sz val="11.0"/>
      <color theme="1"/>
      <name val="Inconsolata"/>
    </font>
  </fonts>
  <fills count="6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  <fill>
      <patternFill patternType="solid">
        <fgColor rgb="FFEAD1DC"/>
        <bgColor rgb="FFEAD1DC"/>
      </patternFill>
    </fill>
    <fill>
      <patternFill patternType="solid">
        <fgColor rgb="FFF8F8F8"/>
        <bgColor rgb="FFF8F8F8"/>
      </patternFill>
    </fill>
  </fills>
  <borders count="6">
    <border/>
    <border>
      <top style="thin">
        <color rgb="FF999999"/>
      </top>
    </border>
    <border>
      <bottom style="thin">
        <color rgb="FF999999"/>
      </bottom>
    </border>
    <border>
      <bottom style="thin">
        <color rgb="FF000000"/>
      </bottom>
    </border>
    <border>
      <top style="thin">
        <color rgb="FF000000"/>
      </top>
    </border>
    <border>
      <top style="thick">
        <color rgb="FF18162D"/>
      </top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horizontal="right"/>
    </xf>
    <xf borderId="0" fillId="0" fontId="3" numFmtId="0" xfId="0" applyFont="1"/>
    <xf borderId="0" fillId="2" fontId="4" numFmtId="0" xfId="0" applyAlignment="1" applyFill="1" applyFont="1">
      <alignment readingOrder="0"/>
    </xf>
    <xf borderId="0" fillId="2" fontId="2" numFmtId="0" xfId="0" applyFont="1"/>
    <xf borderId="0" fillId="0" fontId="5" numFmtId="0" xfId="0" applyAlignment="1" applyFont="1">
      <alignment readingOrder="0"/>
    </xf>
    <xf borderId="0" fillId="0" fontId="6" numFmtId="0" xfId="0" applyFont="1"/>
    <xf borderId="0" fillId="0" fontId="6" numFmtId="0" xfId="0" applyAlignment="1" applyFont="1">
      <alignment readingOrder="0"/>
    </xf>
    <xf borderId="0" fillId="0" fontId="6" numFmtId="9" xfId="0" applyAlignment="1" applyFont="1" applyNumberFormat="1">
      <alignment readingOrder="0"/>
    </xf>
    <xf borderId="0" fillId="0" fontId="7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4" numFmtId="0" xfId="0" applyAlignment="1" applyFont="1">
      <alignment horizontal="center" readingOrder="0"/>
    </xf>
    <xf borderId="0" fillId="2" fontId="4" numFmtId="9" xfId="0" applyAlignment="1" applyFont="1" applyNumberFormat="1">
      <alignment horizontal="center" readingOrder="0"/>
    </xf>
    <xf borderId="1" fillId="0" fontId="2" numFmtId="0" xfId="0" applyAlignment="1" applyBorder="1" applyFont="1">
      <alignment readingOrder="0"/>
    </xf>
    <xf borderId="1" fillId="0" fontId="2" numFmtId="0" xfId="0" applyBorder="1" applyFont="1"/>
    <xf borderId="2" fillId="0" fontId="7" numFmtId="0" xfId="0" applyAlignment="1" applyBorder="1" applyFont="1">
      <alignment readingOrder="0"/>
    </xf>
    <xf borderId="2" fillId="0" fontId="8" numFmtId="0" xfId="0" applyAlignment="1" applyBorder="1" applyFont="1">
      <alignment horizontal="center" readingOrder="0"/>
    </xf>
    <xf borderId="3" fillId="0" fontId="8" numFmtId="0" xfId="0" applyAlignment="1" applyBorder="1" applyFont="1">
      <alignment horizontal="center" readingOrder="0"/>
    </xf>
    <xf borderId="0" fillId="0" fontId="9" numFmtId="0" xfId="0" applyAlignment="1" applyFont="1">
      <alignment readingOrder="0"/>
    </xf>
    <xf borderId="0" fillId="2" fontId="4" numFmtId="4" xfId="0" applyAlignment="1" applyFont="1" applyNumberFormat="1">
      <alignment horizontal="center" readingOrder="0"/>
    </xf>
    <xf borderId="0" fillId="0" fontId="2" numFmtId="164" xfId="0" applyAlignment="1" applyFont="1" applyNumberFormat="1">
      <alignment readingOrder="0"/>
    </xf>
    <xf borderId="0" fillId="2" fontId="2" numFmtId="0" xfId="0" applyAlignment="1" applyFont="1">
      <alignment readingOrder="0"/>
    </xf>
    <xf borderId="0" fillId="0" fontId="2" numFmtId="164" xfId="0" applyFont="1" applyNumberFormat="1"/>
    <xf borderId="0" fillId="3" fontId="2" numFmtId="0" xfId="0" applyFill="1" applyFont="1"/>
    <xf borderId="0" fillId="3" fontId="10" numFmtId="0" xfId="0" applyFont="1"/>
    <xf borderId="0" fillId="0" fontId="11" numFmtId="0" xfId="0" applyFont="1"/>
    <xf borderId="4" fillId="0" fontId="2" numFmtId="164" xfId="0" applyBorder="1" applyFont="1" applyNumberFormat="1"/>
    <xf borderId="0" fillId="0" fontId="12" numFmtId="165" xfId="0" applyFont="1" applyNumberFormat="1"/>
    <xf borderId="0" fillId="0" fontId="13" numFmtId="0" xfId="0" applyFont="1"/>
    <xf borderId="0" fillId="0" fontId="13" numFmtId="0" xfId="0" applyAlignment="1" applyFont="1">
      <alignment readingOrder="0"/>
    </xf>
    <xf borderId="0" fillId="0" fontId="14" numFmtId="0" xfId="0" applyAlignment="1" applyFont="1">
      <alignment readingOrder="0"/>
    </xf>
    <xf borderId="0" fillId="0" fontId="8" numFmtId="0" xfId="0" applyFont="1"/>
    <xf borderId="0" fillId="0" fontId="0" numFmtId="165" xfId="0" applyFont="1" applyNumberFormat="1"/>
    <xf borderId="0" fillId="0" fontId="15" numFmtId="0" xfId="0" applyFont="1"/>
    <xf borderId="0" fillId="0" fontId="4" numFmtId="0" xfId="0" applyFont="1"/>
    <xf borderId="5" fillId="4" fontId="5" numFmtId="0" xfId="0" applyAlignment="1" applyBorder="1" applyFill="1" applyFont="1">
      <alignment readingOrder="0"/>
    </xf>
    <xf borderId="5" fillId="4" fontId="16" numFmtId="0" xfId="0" applyAlignment="1" applyBorder="1" applyFont="1">
      <alignment readingOrder="0"/>
    </xf>
    <xf borderId="5" fillId="4" fontId="17" numFmtId="0" xfId="0" applyBorder="1" applyFont="1"/>
    <xf borderId="5" fillId="4" fontId="17" numFmtId="0" xfId="0" applyAlignment="1" applyBorder="1" applyFont="1">
      <alignment readingOrder="0"/>
    </xf>
    <xf borderId="5" fillId="4" fontId="16" numFmtId="165" xfId="0" applyBorder="1" applyFont="1" applyNumberFormat="1"/>
    <xf borderId="0" fillId="0" fontId="4" numFmtId="0" xfId="0" applyAlignment="1" applyFont="1">
      <alignment readingOrder="0"/>
    </xf>
    <xf borderId="0" fillId="0" fontId="18" numFmtId="0" xfId="0" applyFont="1"/>
    <xf borderId="0" fillId="0" fontId="19" numFmtId="0" xfId="0" applyAlignment="1" applyFont="1">
      <alignment horizontal="center" readingOrder="0"/>
    </xf>
    <xf borderId="2" fillId="0" fontId="8" numFmtId="165" xfId="0" applyAlignment="1" applyBorder="1" applyFont="1" applyNumberFormat="1">
      <alignment horizontal="center" readingOrder="0"/>
    </xf>
    <xf borderId="0" fillId="0" fontId="2" numFmtId="165" xfId="0" applyAlignment="1" applyFont="1" applyNumberFormat="1">
      <alignment readingOrder="0"/>
    </xf>
    <xf borderId="0" fillId="0" fontId="20" numFmtId="0" xfId="0" applyAlignment="1" applyFont="1">
      <alignment readingOrder="0" shrinkToFit="0" wrapText="1"/>
    </xf>
    <xf borderId="0" fillId="0" fontId="20" numFmtId="165" xfId="0" applyAlignment="1" applyFont="1" applyNumberFormat="1">
      <alignment readingOrder="0" shrinkToFit="0" wrapText="1"/>
    </xf>
    <xf borderId="1" fillId="0" fontId="2" numFmtId="165" xfId="0" applyBorder="1" applyFont="1" applyNumberFormat="1"/>
    <xf borderId="0" fillId="0" fontId="19" numFmtId="165" xfId="0" applyAlignment="1" applyFont="1" applyNumberFormat="1">
      <alignment horizontal="center" readingOrder="0"/>
    </xf>
    <xf borderId="0" fillId="0" fontId="2" numFmtId="165" xfId="0" applyFont="1" applyNumberFormat="1"/>
    <xf borderId="5" fillId="4" fontId="4" numFmtId="0" xfId="0" applyAlignment="1" applyBorder="1" applyFont="1">
      <alignment readingOrder="0"/>
    </xf>
    <xf borderId="5" fillId="4" fontId="4" numFmtId="0" xfId="0" applyBorder="1" applyFont="1"/>
    <xf borderId="5" fillId="4" fontId="4" numFmtId="165" xfId="0" applyBorder="1" applyFont="1" applyNumberFormat="1"/>
    <xf borderId="0" fillId="3" fontId="21" numFmtId="0" xfId="0" applyAlignment="1" applyFont="1">
      <alignment horizontal="left" readingOrder="0"/>
    </xf>
    <xf borderId="0" fillId="0" fontId="7" numFmtId="0" xfId="0" applyAlignment="1" applyFont="1">
      <alignment horizontal="left" readingOrder="0"/>
    </xf>
    <xf borderId="0" fillId="0" fontId="8" numFmtId="0" xfId="0" applyAlignment="1" applyFont="1">
      <alignment horizontal="center" readingOrder="0"/>
    </xf>
    <xf borderId="0" fillId="5" fontId="21" numFmtId="0" xfId="0" applyAlignment="1" applyFill="1" applyFont="1">
      <alignment horizontal="left" readingOrder="0"/>
    </xf>
    <xf borderId="0" fillId="0" fontId="22" numFmtId="165" xfId="0" applyAlignment="1" applyFont="1" applyNumberFormat="1">
      <alignment readingOrder="0"/>
    </xf>
    <xf borderId="0" fillId="0" fontId="2" numFmtId="164" xfId="0" applyFont="1" applyNumberFormat="1"/>
    <xf borderId="0" fillId="0" fontId="3" numFmtId="0" xfId="0" applyAlignment="1" applyFont="1">
      <alignment readingOrder="0"/>
    </xf>
    <xf borderId="0" fillId="0" fontId="10" numFmtId="0" xfId="0" applyFont="1"/>
    <xf borderId="0" fillId="0" fontId="23" numFmtId="0" xfId="0" applyFont="1"/>
    <xf borderId="1" fillId="0" fontId="24" numFmtId="0" xfId="0" applyAlignment="1" applyBorder="1" applyFont="1">
      <alignment horizontal="right" vertical="bottom"/>
    </xf>
    <xf borderId="0" fillId="0" fontId="25" numFmtId="0" xfId="0" applyAlignment="1" applyFont="1">
      <alignment horizontal="right" vertical="bottom"/>
    </xf>
    <xf borderId="0" fillId="0" fontId="24" numFmtId="0" xfId="0" applyAlignment="1" applyFont="1">
      <alignment horizontal="right" vertical="bottom"/>
    </xf>
    <xf borderId="0" fillId="0" fontId="25" numFmtId="0" xfId="0" applyAlignment="1" applyFont="1">
      <alignment horizontal="right" vertical="bottom"/>
    </xf>
    <xf borderId="2" fillId="0" fontId="25" numFmtId="0" xfId="0" applyAlignment="1" applyBorder="1" applyFont="1">
      <alignment horizontal="right" vertical="bottom"/>
    </xf>
    <xf borderId="1" fillId="0" fontId="25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1</xdr:row>
      <xdr:rowOff>0</xdr:rowOff>
    </xdr:from>
    <xdr:ext cx="666750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1</xdr:row>
      <xdr:rowOff>0</xdr:rowOff>
    </xdr:from>
    <xdr:ext cx="666750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5"/>
    <col customWidth="1" min="2" max="2" width="49.25"/>
    <col customWidth="1" min="3" max="3" width="37.13"/>
    <col customWidth="1" min="4" max="4" width="9.13"/>
    <col customWidth="1" min="5" max="5" width="17.38"/>
    <col customWidth="1" min="6" max="6" width="18.5"/>
    <col customWidth="1" min="7" max="7" width="7.13"/>
    <col hidden="1" min="9" max="15" width="12.63"/>
  </cols>
  <sheetData>
    <row r="1">
      <c r="A1" s="1"/>
      <c r="B1" s="1"/>
    </row>
    <row r="2" ht="42.75" customHeight="1">
      <c r="A2" s="1"/>
      <c r="B2" s="2" t="s">
        <v>0</v>
      </c>
      <c r="F2" s="3"/>
    </row>
    <row r="3" ht="9.75" customHeight="1">
      <c r="M3" s="4"/>
      <c r="N3" s="4"/>
      <c r="O3" s="4"/>
    </row>
    <row r="4">
      <c r="B4" s="5" t="s">
        <v>1</v>
      </c>
      <c r="C4" s="6"/>
      <c r="D4" s="6"/>
      <c r="E4" s="6"/>
      <c r="F4" s="6"/>
      <c r="M4" s="4"/>
      <c r="N4" s="4"/>
      <c r="O4" s="4"/>
    </row>
    <row r="5">
      <c r="M5" s="4"/>
      <c r="N5" s="4"/>
      <c r="O5" s="4"/>
    </row>
    <row r="6">
      <c r="B6" s="7" t="s">
        <v>2</v>
      </c>
      <c r="M6" s="4"/>
      <c r="N6" s="4"/>
      <c r="O6" s="4"/>
    </row>
    <row r="7" ht="10.5" customHeight="1">
      <c r="B7" s="7"/>
      <c r="M7" s="8"/>
      <c r="N7" s="8"/>
      <c r="O7" s="8"/>
    </row>
    <row r="8">
      <c r="B8" s="7" t="s">
        <v>3</v>
      </c>
      <c r="M8" s="8"/>
      <c r="N8" s="8"/>
      <c r="O8" s="8"/>
    </row>
    <row r="9">
      <c r="M9" s="9" t="s">
        <v>4</v>
      </c>
      <c r="N9" s="10">
        <v>0.3</v>
      </c>
      <c r="O9" s="8"/>
    </row>
    <row r="10">
      <c r="A10" s="11"/>
      <c r="B10" s="11" t="s">
        <v>5</v>
      </c>
      <c r="C10" s="12"/>
      <c r="D10" s="12"/>
      <c r="M10" s="9" t="s">
        <v>6</v>
      </c>
      <c r="N10" s="10">
        <v>0.5</v>
      </c>
      <c r="O10" s="8"/>
    </row>
    <row r="11">
      <c r="A11" s="12"/>
      <c r="B11" s="12" t="s">
        <v>7</v>
      </c>
      <c r="C11" s="13">
        <v>4.0</v>
      </c>
      <c r="D11" s="12"/>
      <c r="M11" s="9" t="s">
        <v>8</v>
      </c>
      <c r="N11" s="10">
        <v>0.7</v>
      </c>
      <c r="O11" s="8"/>
    </row>
    <row r="12">
      <c r="A12" s="12"/>
      <c r="B12" s="12" t="s">
        <v>9</v>
      </c>
      <c r="C12" s="13">
        <v>3.5</v>
      </c>
      <c r="D12" s="12"/>
      <c r="M12" s="8"/>
      <c r="N12" s="10">
        <v>1.0</v>
      </c>
      <c r="O12" s="8"/>
    </row>
    <row r="13">
      <c r="A13" s="12"/>
      <c r="B13" s="12" t="s">
        <v>10</v>
      </c>
      <c r="C13" s="13">
        <v>1000.0</v>
      </c>
      <c r="D13" s="12"/>
      <c r="M13" s="9" t="s">
        <v>11</v>
      </c>
      <c r="N13" s="9"/>
      <c r="O13" s="8"/>
    </row>
    <row r="14">
      <c r="A14" s="12"/>
      <c r="B14" s="12" t="s">
        <v>12</v>
      </c>
      <c r="C14" s="14">
        <v>1.0</v>
      </c>
      <c r="D14" s="12"/>
      <c r="M14" s="9" t="s">
        <v>13</v>
      </c>
      <c r="N14" s="9"/>
      <c r="O14" s="8"/>
    </row>
    <row r="15">
      <c r="A15" s="12"/>
      <c r="B15" s="15" t="s">
        <v>14</v>
      </c>
      <c r="C15" s="16">
        <f>C11*C12*C13*C14</f>
        <v>14000</v>
      </c>
      <c r="D15" s="12"/>
      <c r="M15" s="8"/>
      <c r="N15" s="9"/>
      <c r="O15" s="8"/>
    </row>
    <row r="16">
      <c r="A16" s="12"/>
      <c r="B16" s="12"/>
      <c r="C16" s="12"/>
      <c r="D16" s="12"/>
      <c r="M16" s="8"/>
      <c r="N16" s="9"/>
      <c r="O16" s="8"/>
    </row>
    <row r="17">
      <c r="A17" s="11"/>
      <c r="B17" s="17" t="s">
        <v>15</v>
      </c>
      <c r="C17" s="18" t="s">
        <v>16</v>
      </c>
      <c r="D17" s="19" t="s">
        <v>17</v>
      </c>
      <c r="M17" s="20"/>
      <c r="N17" s="9"/>
      <c r="O17" s="8"/>
    </row>
    <row r="18">
      <c r="A18" s="12"/>
      <c r="B18" s="12" t="s">
        <v>18</v>
      </c>
      <c r="C18" s="21" t="s">
        <v>6</v>
      </c>
      <c r="D18" s="22">
        <f>IFS(C18="Basic",0.03,C18="Premium",0.045,C18="Ultra",0.06)</f>
        <v>0.045</v>
      </c>
      <c r="M18" s="20"/>
      <c r="N18" s="9"/>
      <c r="O18" s="8"/>
    </row>
    <row r="19">
      <c r="A19" s="12"/>
      <c r="B19" s="12" t="s">
        <v>19</v>
      </c>
      <c r="C19" s="23" t="b">
        <v>1</v>
      </c>
      <c r="D19" s="24">
        <f t="shared" ref="D19:D24" si="1">COUNTIF(C19,TRUE)*0.01</f>
        <v>0.01</v>
      </c>
      <c r="E19" s="24"/>
      <c r="M19" s="20"/>
      <c r="N19" s="9"/>
      <c r="O19" s="8"/>
    </row>
    <row r="20">
      <c r="A20" s="12"/>
      <c r="B20" s="12" t="s">
        <v>20</v>
      </c>
      <c r="C20" s="23" t="b">
        <v>1</v>
      </c>
      <c r="D20" s="24">
        <f t="shared" si="1"/>
        <v>0.01</v>
      </c>
      <c r="E20" s="24"/>
      <c r="M20" s="20" t="s">
        <v>21</v>
      </c>
      <c r="N20" s="9"/>
      <c r="O20" s="8"/>
    </row>
    <row r="21">
      <c r="A21" s="12"/>
      <c r="B21" s="12" t="s">
        <v>22</v>
      </c>
      <c r="C21" s="23" t="b">
        <v>1</v>
      </c>
      <c r="D21" s="24">
        <f t="shared" si="1"/>
        <v>0.01</v>
      </c>
      <c r="M21" s="8"/>
      <c r="N21" s="9"/>
      <c r="O21" s="8"/>
    </row>
    <row r="22">
      <c r="A22" s="12"/>
      <c r="B22" s="12" t="s">
        <v>23</v>
      </c>
      <c r="C22" s="23" t="b">
        <v>1</v>
      </c>
      <c r="D22" s="24">
        <f t="shared" si="1"/>
        <v>0.01</v>
      </c>
      <c r="M22" s="8"/>
      <c r="N22" s="9"/>
      <c r="O22" s="8"/>
    </row>
    <row r="23">
      <c r="A23" s="12"/>
      <c r="B23" s="12" t="s">
        <v>24</v>
      </c>
      <c r="C23" s="23" t="b">
        <v>1</v>
      </c>
      <c r="D23" s="24">
        <f t="shared" si="1"/>
        <v>0.01</v>
      </c>
      <c r="E23" s="25"/>
      <c r="F23" s="25"/>
      <c r="M23" s="8"/>
      <c r="N23" s="9"/>
      <c r="O23" s="8"/>
    </row>
    <row r="24">
      <c r="A24" s="12"/>
      <c r="B24" s="12" t="s">
        <v>25</v>
      </c>
      <c r="C24" s="23" t="b">
        <v>1</v>
      </c>
      <c r="D24" s="24">
        <f t="shared" si="1"/>
        <v>0.01</v>
      </c>
      <c r="E24" s="26"/>
      <c r="F24" s="25"/>
      <c r="M24" s="27"/>
      <c r="N24" s="27"/>
      <c r="O24" s="27"/>
    </row>
    <row r="25">
      <c r="A25" s="12"/>
      <c r="B25" s="15" t="s">
        <v>26</v>
      </c>
      <c r="C25" s="16"/>
      <c r="D25" s="28">
        <f>ifs(SUM(D19:D24)=0,0,SUM(D19:D24)=0.01,0.01,SUM(D19:D24)=0.02,0.02,SUM(D19:D24)=0.03,0.02,SUM(D19:D24)&gt;0.03,0.03)+D18</f>
        <v>0.075</v>
      </c>
      <c r="E25" s="25"/>
      <c r="F25" s="25"/>
    </row>
    <row r="26">
      <c r="E26" s="25"/>
      <c r="F26" s="25"/>
    </row>
    <row r="27">
      <c r="A27" s="12"/>
      <c r="B27" s="12" t="s">
        <v>27</v>
      </c>
      <c r="D27" s="29">
        <f>IFS((C15*D25)&gt;450,(C15*D25),(C15*D25)&lt;450,450)</f>
        <v>1050</v>
      </c>
      <c r="E27" s="30"/>
      <c r="F27" s="31" t="s">
        <v>28</v>
      </c>
    </row>
    <row r="28">
      <c r="A28" s="11"/>
      <c r="B28" s="32" t="s">
        <v>29</v>
      </c>
      <c r="C28" s="33" t="str">
        <f>"Volume reduction: €" &amp; (D27-D28)</f>
        <v>Volume reduction: €5</v>
      </c>
      <c r="D28" s="34">
        <f>ifs(D27&lt;1000,D27,D27&lt;2000,((D27-1000)*0.9)+1000,D27&lt;3000,((D27-2000)*0.8+1900),D27&gt;3000,((D27-3000)*0.7+2700))</f>
        <v>1045</v>
      </c>
      <c r="E28" s="35"/>
      <c r="F28" s="36"/>
    </row>
    <row r="29">
      <c r="B29" s="37" t="s">
        <v>30</v>
      </c>
      <c r="C29" s="38" t="str">
        <f>("for "&amp; C11 &amp;" sessions with each "&amp; C13 &amp;" users")</f>
        <v>for 4 sessions with each 1000 users</v>
      </c>
      <c r="D29" s="39"/>
      <c r="E29" s="40"/>
      <c r="F29" s="41">
        <f>SUM(D28)</f>
        <v>1045</v>
      </c>
    </row>
    <row r="30">
      <c r="E30" s="12"/>
    </row>
    <row r="31">
      <c r="E31" s="12"/>
    </row>
    <row r="32">
      <c r="E32" s="12"/>
    </row>
    <row r="33">
      <c r="A33" s="11"/>
      <c r="B33" s="42" t="s">
        <v>31</v>
      </c>
      <c r="C33" s="13" t="s">
        <v>21</v>
      </c>
      <c r="D33" s="43"/>
      <c r="E33" s="12"/>
    </row>
    <row r="34">
      <c r="E34" s="44" t="s">
        <v>32</v>
      </c>
    </row>
    <row r="35">
      <c r="A35" s="11"/>
      <c r="B35" s="17" t="s">
        <v>33</v>
      </c>
      <c r="C35" s="18" t="s">
        <v>34</v>
      </c>
      <c r="D35" s="18" t="s">
        <v>35</v>
      </c>
      <c r="E35" s="45" t="s">
        <v>36</v>
      </c>
      <c r="F35" s="45" t="s">
        <v>37</v>
      </c>
      <c r="G35" s="12"/>
      <c r="H35" s="12"/>
    </row>
    <row r="36">
      <c r="A36" s="12"/>
      <c r="B36" s="12" t="s">
        <v>38</v>
      </c>
      <c r="C36" s="12" t="s">
        <v>39</v>
      </c>
      <c r="D36" s="12">
        <v>1.0</v>
      </c>
      <c r="E36" s="46">
        <v>800.0</v>
      </c>
      <c r="F36" s="46">
        <f t="shared" ref="F36:F41" si="2">D36*E36</f>
        <v>800</v>
      </c>
    </row>
    <row r="37">
      <c r="A37" s="12"/>
      <c r="B37" s="12"/>
      <c r="C37" s="12" t="s">
        <v>40</v>
      </c>
      <c r="D37" s="31">
        <v>1.0</v>
      </c>
      <c r="E37" s="46">
        <v>150.0</v>
      </c>
      <c r="F37" s="46">
        <f t="shared" si="2"/>
        <v>150</v>
      </c>
    </row>
    <row r="38">
      <c r="A38" s="12"/>
      <c r="B38" s="12" t="s">
        <v>41</v>
      </c>
      <c r="C38" s="47" t="s">
        <v>42</v>
      </c>
      <c r="D38" s="12">
        <v>1.0</v>
      </c>
      <c r="E38" s="46">
        <v>50.0</v>
      </c>
      <c r="F38" s="46">
        <f t="shared" si="2"/>
        <v>50</v>
      </c>
    </row>
    <row r="39">
      <c r="A39" s="12"/>
      <c r="B39" s="12" t="s">
        <v>43</v>
      </c>
      <c r="C39" s="47" t="s">
        <v>44</v>
      </c>
      <c r="D39" s="31">
        <v>1.0</v>
      </c>
      <c r="E39" s="48">
        <v>60.0</v>
      </c>
      <c r="F39" s="46">
        <f t="shared" si="2"/>
        <v>60</v>
      </c>
    </row>
    <row r="40">
      <c r="A40" s="12"/>
      <c r="B40" s="12" t="s">
        <v>45</v>
      </c>
      <c r="C40" s="12" t="s">
        <v>46</v>
      </c>
      <c r="D40" s="31">
        <v>1.0</v>
      </c>
      <c r="E40" s="46">
        <v>0.0</v>
      </c>
      <c r="F40" s="46">
        <f t="shared" si="2"/>
        <v>0</v>
      </c>
    </row>
    <row r="41">
      <c r="A41" s="12"/>
      <c r="B41" s="12" t="s">
        <v>47</v>
      </c>
      <c r="C41" s="12" t="s">
        <v>48</v>
      </c>
      <c r="D41" s="31">
        <v>1.0</v>
      </c>
      <c r="E41" s="46">
        <v>40.0</v>
      </c>
      <c r="F41" s="46">
        <f t="shared" si="2"/>
        <v>40</v>
      </c>
    </row>
    <row r="42">
      <c r="A42" s="11"/>
      <c r="B42" s="15" t="s">
        <v>49</v>
      </c>
      <c r="C42" s="16"/>
      <c r="D42" s="16"/>
      <c r="E42" s="49"/>
      <c r="F42" s="49">
        <f>SUM(F36:F41)</f>
        <v>1100</v>
      </c>
    </row>
    <row r="43">
      <c r="E43" s="50" t="s">
        <v>32</v>
      </c>
      <c r="F43" s="51"/>
    </row>
    <row r="44">
      <c r="A44" s="11"/>
      <c r="B44" s="17" t="s">
        <v>50</v>
      </c>
      <c r="C44" s="18" t="s">
        <v>34</v>
      </c>
      <c r="D44" s="18" t="s">
        <v>35</v>
      </c>
      <c r="E44" s="45" t="s">
        <v>36</v>
      </c>
      <c r="F44" s="45" t="s">
        <v>37</v>
      </c>
    </row>
    <row r="45">
      <c r="A45" s="12"/>
      <c r="B45" s="12" t="s">
        <v>51</v>
      </c>
      <c r="C45" s="12" t="s">
        <v>52</v>
      </c>
      <c r="D45" s="31">
        <v>1.0</v>
      </c>
      <c r="E45" s="46">
        <v>500.0</v>
      </c>
      <c r="F45" s="46">
        <f>D45*E45</f>
        <v>500</v>
      </c>
    </row>
    <row r="46">
      <c r="A46" s="11"/>
      <c r="B46" s="15" t="s">
        <v>49</v>
      </c>
      <c r="C46" s="16"/>
      <c r="D46" s="16"/>
      <c r="E46" s="49"/>
      <c r="F46" s="49">
        <f>SUM(F45)</f>
        <v>500</v>
      </c>
    </row>
    <row r="49">
      <c r="A49" s="11"/>
      <c r="B49" s="52" t="s">
        <v>53</v>
      </c>
      <c r="C49" s="53" t="str">
        <f>C33 &amp; " studio"</f>
        <v>Basic mobile studio</v>
      </c>
      <c r="D49" s="53"/>
      <c r="E49" s="52"/>
      <c r="F49" s="54">
        <f>F42+F46</f>
        <v>1600</v>
      </c>
    </row>
    <row r="50">
      <c r="A50" s="12"/>
      <c r="B50" s="12"/>
    </row>
    <row r="51">
      <c r="A51" s="12"/>
      <c r="B51" s="55"/>
      <c r="C51" s="35"/>
      <c r="D51" s="36"/>
      <c r="E51" s="36"/>
      <c r="F51" s="36"/>
    </row>
    <row r="52">
      <c r="A52" s="12"/>
      <c r="B52" s="11"/>
    </row>
    <row r="53">
      <c r="A53" s="12"/>
      <c r="B53" s="56"/>
      <c r="C53" s="57"/>
      <c r="D53" s="57"/>
    </row>
    <row r="54">
      <c r="A54" s="58"/>
      <c r="D54" s="59"/>
    </row>
    <row r="55">
      <c r="A55" s="12"/>
      <c r="D55" s="59"/>
    </row>
    <row r="56">
      <c r="D56" s="59"/>
    </row>
    <row r="57">
      <c r="D57" s="59"/>
    </row>
    <row r="58">
      <c r="D58" s="59"/>
    </row>
    <row r="59">
      <c r="D59" s="59"/>
    </row>
    <row r="60">
      <c r="B60" s="12"/>
      <c r="D60" s="51"/>
      <c r="E60" s="51"/>
      <c r="F60" s="51"/>
    </row>
    <row r="61">
      <c r="D61" s="60"/>
    </row>
  </sheetData>
  <dataValidations>
    <dataValidation type="list" allowBlank="1" sqref="C14">
      <formula1>$N$9:$N$12</formula1>
    </dataValidation>
    <dataValidation type="list" allowBlank="1" sqref="C33">
      <formula1>$M$17:$M$20</formula1>
    </dataValidation>
    <dataValidation type="list" allowBlank="1" showErrorMessage="1" sqref="C18">
      <formula1>$M$9:$M$11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5"/>
    <col customWidth="1" min="2" max="2" width="49.25"/>
    <col customWidth="1" min="3" max="3" width="37.13"/>
    <col customWidth="1" min="4" max="4" width="9.13"/>
    <col customWidth="1" min="5" max="5" width="17.38"/>
    <col customWidth="1" min="6" max="6" width="15.63"/>
    <col customWidth="1" min="7" max="7" width="15.5"/>
    <col customWidth="1" min="8" max="8" width="7.13"/>
    <col hidden="1" min="9" max="16" width="12.63"/>
  </cols>
  <sheetData>
    <row r="1">
      <c r="A1" s="1"/>
      <c r="B1" s="1"/>
    </row>
    <row r="2" ht="42.75" customHeight="1">
      <c r="A2" s="1"/>
      <c r="B2" s="2" t="s">
        <v>0</v>
      </c>
      <c r="F2" s="3"/>
    </row>
    <row r="3" ht="9.75" customHeight="1">
      <c r="N3" s="4"/>
      <c r="O3" s="4"/>
      <c r="P3" s="4"/>
    </row>
    <row r="4">
      <c r="B4" s="5" t="s">
        <v>1</v>
      </c>
      <c r="C4" s="6"/>
      <c r="D4" s="6"/>
      <c r="E4" s="6"/>
      <c r="F4" s="6"/>
      <c r="G4" s="6"/>
      <c r="N4" s="4"/>
      <c r="O4" s="4"/>
      <c r="P4" s="4"/>
    </row>
    <row r="5">
      <c r="N5" s="4"/>
      <c r="O5" s="4"/>
      <c r="P5" s="4"/>
    </row>
    <row r="6">
      <c r="B6" s="7" t="s">
        <v>2</v>
      </c>
      <c r="N6" s="4"/>
      <c r="O6" s="4"/>
      <c r="P6" s="4"/>
    </row>
    <row r="7" ht="10.5" customHeight="1">
      <c r="B7" s="7"/>
      <c r="N7" s="8"/>
      <c r="O7" s="8"/>
      <c r="P7" s="8"/>
    </row>
    <row r="8">
      <c r="B8" s="7" t="s">
        <v>3</v>
      </c>
      <c r="N8" s="8"/>
      <c r="O8" s="8"/>
      <c r="P8" s="8"/>
    </row>
    <row r="9">
      <c r="N9" s="9" t="s">
        <v>4</v>
      </c>
      <c r="O9" s="10">
        <v>0.3</v>
      </c>
      <c r="P9" s="8"/>
    </row>
    <row r="10">
      <c r="A10" s="11"/>
      <c r="B10" s="11" t="s">
        <v>5</v>
      </c>
      <c r="C10" s="12"/>
      <c r="D10" s="12"/>
      <c r="N10" s="9" t="s">
        <v>6</v>
      </c>
      <c r="O10" s="10">
        <v>0.5</v>
      </c>
      <c r="P10" s="8"/>
    </row>
    <row r="11">
      <c r="A11" s="12"/>
      <c r="B11" s="12" t="s">
        <v>7</v>
      </c>
      <c r="C11" s="13">
        <v>4.0</v>
      </c>
      <c r="D11" s="12"/>
      <c r="N11" s="9" t="s">
        <v>8</v>
      </c>
      <c r="O11" s="10">
        <v>0.7</v>
      </c>
      <c r="P11" s="8"/>
    </row>
    <row r="12">
      <c r="A12" s="12"/>
      <c r="B12" s="12" t="s">
        <v>9</v>
      </c>
      <c r="C12" s="13">
        <v>3.5</v>
      </c>
      <c r="D12" s="12"/>
      <c r="N12" s="8"/>
      <c r="O12" s="10">
        <v>1.0</v>
      </c>
      <c r="P12" s="8"/>
    </row>
    <row r="13">
      <c r="A13" s="12"/>
      <c r="B13" s="12" t="s">
        <v>10</v>
      </c>
      <c r="C13" s="13">
        <v>1000.0</v>
      </c>
      <c r="D13" s="12"/>
      <c r="N13" s="9" t="s">
        <v>11</v>
      </c>
      <c r="O13" s="9"/>
      <c r="P13" s="8"/>
    </row>
    <row r="14">
      <c r="A14" s="12"/>
      <c r="B14" s="12" t="s">
        <v>12</v>
      </c>
      <c r="C14" s="14">
        <v>0.5</v>
      </c>
      <c r="D14" s="12"/>
      <c r="N14" s="9" t="s">
        <v>13</v>
      </c>
      <c r="O14" s="9"/>
      <c r="P14" s="8"/>
    </row>
    <row r="15">
      <c r="A15" s="12"/>
      <c r="B15" s="15" t="s">
        <v>14</v>
      </c>
      <c r="C15" s="16">
        <f>C11*C12*C13*C14</f>
        <v>7000</v>
      </c>
      <c r="D15" s="12"/>
      <c r="N15" s="8"/>
      <c r="O15" s="9"/>
      <c r="P15" s="8"/>
    </row>
    <row r="16">
      <c r="A16" s="12"/>
      <c r="B16" s="12"/>
      <c r="C16" s="12"/>
      <c r="D16" s="12"/>
      <c r="N16" s="8"/>
      <c r="O16" s="9"/>
      <c r="P16" s="8"/>
    </row>
    <row r="17">
      <c r="A17" s="11"/>
      <c r="B17" s="17" t="s">
        <v>15</v>
      </c>
      <c r="C17" s="18" t="s">
        <v>16</v>
      </c>
      <c r="D17" s="19" t="s">
        <v>17</v>
      </c>
      <c r="N17" s="20" t="s">
        <v>54</v>
      </c>
      <c r="O17" s="9"/>
      <c r="P17" s="8"/>
    </row>
    <row r="18">
      <c r="A18" s="12"/>
      <c r="B18" s="12" t="s">
        <v>18</v>
      </c>
      <c r="C18" s="21" t="s">
        <v>6</v>
      </c>
      <c r="D18" s="22">
        <f>IFS(C18="Basic",0.03,C18="Premium",0.045,C18="Ultra",0.06)</f>
        <v>0.045</v>
      </c>
      <c r="N18" s="20" t="s">
        <v>55</v>
      </c>
      <c r="O18" s="9"/>
      <c r="P18" s="8"/>
    </row>
    <row r="19">
      <c r="A19" s="12"/>
      <c r="B19" s="12" t="s">
        <v>19</v>
      </c>
      <c r="C19" s="23" t="b">
        <v>1</v>
      </c>
      <c r="D19" s="24">
        <f t="shared" ref="D19:D24" si="1">COUNTIF(C19,TRUE)*0.01</f>
        <v>0.01</v>
      </c>
      <c r="E19" s="24"/>
      <c r="N19" s="20" t="s">
        <v>56</v>
      </c>
      <c r="O19" s="9"/>
      <c r="P19" s="8"/>
    </row>
    <row r="20">
      <c r="A20" s="12"/>
      <c r="B20" s="12" t="s">
        <v>20</v>
      </c>
      <c r="C20" s="23" t="b">
        <v>1</v>
      </c>
      <c r="D20" s="24">
        <f t="shared" si="1"/>
        <v>0.01</v>
      </c>
      <c r="E20" s="24"/>
      <c r="N20" s="20"/>
      <c r="O20" s="9"/>
      <c r="P20" s="8"/>
    </row>
    <row r="21">
      <c r="A21" s="12"/>
      <c r="B21" s="12" t="s">
        <v>22</v>
      </c>
      <c r="C21" s="23" t="b">
        <v>1</v>
      </c>
      <c r="D21" s="24">
        <f t="shared" si="1"/>
        <v>0.01</v>
      </c>
      <c r="N21" s="4"/>
      <c r="O21" s="61"/>
      <c r="P21" s="4"/>
    </row>
    <row r="22">
      <c r="A22" s="12"/>
      <c r="B22" s="12" t="s">
        <v>23</v>
      </c>
      <c r="C22" s="23" t="b">
        <v>1</v>
      </c>
      <c r="D22" s="24">
        <f t="shared" si="1"/>
        <v>0.01</v>
      </c>
      <c r="N22" s="4"/>
      <c r="O22" s="61"/>
      <c r="P22" s="4"/>
    </row>
    <row r="23">
      <c r="A23" s="12"/>
      <c r="B23" s="12" t="s">
        <v>24</v>
      </c>
      <c r="C23" s="23" t="b">
        <v>1</v>
      </c>
      <c r="D23" s="24">
        <f t="shared" si="1"/>
        <v>0.01</v>
      </c>
      <c r="N23" s="4"/>
      <c r="O23" s="61"/>
      <c r="P23" s="4"/>
    </row>
    <row r="24">
      <c r="A24" s="12"/>
      <c r="B24" s="12" t="s">
        <v>25</v>
      </c>
      <c r="C24" s="23" t="b">
        <v>1</v>
      </c>
      <c r="D24" s="24">
        <f t="shared" si="1"/>
        <v>0.01</v>
      </c>
      <c r="E24" s="62"/>
    </row>
    <row r="25">
      <c r="A25" s="12"/>
      <c r="B25" s="15" t="s">
        <v>26</v>
      </c>
      <c r="C25" s="16"/>
      <c r="D25" s="28">
        <f>ifs(SUM(D19:D24)=0,0,SUM(D19:D24)=0.01,0.01,SUM(D19:D24)=0.02,0.02,SUM(D19:D24)=0.03,0.02,SUM(D19:D24)&gt;0.03,0.03)+D18</f>
        <v>0.075</v>
      </c>
    </row>
    <row r="27">
      <c r="A27" s="12"/>
      <c r="B27" s="12" t="s">
        <v>27</v>
      </c>
      <c r="D27" s="29">
        <f>IFS((C15*D25)&gt;450,(C15*D25),(C15*D25)&lt;450,450)</f>
        <v>525</v>
      </c>
      <c r="E27" s="30"/>
      <c r="F27" s="31" t="s">
        <v>28</v>
      </c>
    </row>
    <row r="28">
      <c r="A28" s="11"/>
      <c r="B28" s="32" t="s">
        <v>29</v>
      </c>
      <c r="C28" s="33" t="str">
        <f>"Volume reduction: €" &amp; (D27-D28)</f>
        <v>Volume reduction: €0</v>
      </c>
      <c r="D28" s="34">
        <f>ifs(D27&lt;1000,D27,D27&lt;2000,((D27-1000)*0.9)+1000,D27&lt;3000,((D27-2000)*0.8+1900),D27&gt;3000,((D27-3000)*0.7+2700))</f>
        <v>525</v>
      </c>
      <c r="E28" s="35"/>
      <c r="F28" s="36"/>
    </row>
    <row r="29">
      <c r="B29" s="37" t="s">
        <v>30</v>
      </c>
      <c r="C29" s="38" t="str">
        <f>("for "&amp; C11 &amp;" sessions with each "&amp; C13 &amp;" users")</f>
        <v>for 4 sessions with each 1000 users</v>
      </c>
      <c r="D29" s="39"/>
      <c r="E29" s="40"/>
      <c r="F29" s="41">
        <f>SUM(D28)</f>
        <v>525</v>
      </c>
    </row>
    <row r="30">
      <c r="E30" s="12"/>
    </row>
    <row r="31">
      <c r="E31" s="12"/>
    </row>
    <row r="32">
      <c r="E32" s="12"/>
    </row>
    <row r="33">
      <c r="A33" s="11"/>
      <c r="B33" s="42" t="s">
        <v>31</v>
      </c>
      <c r="C33" s="13" t="s">
        <v>56</v>
      </c>
      <c r="D33" s="63"/>
      <c r="E33" s="12"/>
    </row>
    <row r="34">
      <c r="E34" s="44" t="s">
        <v>32</v>
      </c>
    </row>
    <row r="35">
      <c r="A35" s="11"/>
      <c r="B35" s="17" t="s">
        <v>33</v>
      </c>
      <c r="C35" s="18" t="s">
        <v>34</v>
      </c>
      <c r="D35" s="18" t="s">
        <v>35</v>
      </c>
      <c r="E35" s="45" t="s">
        <v>36</v>
      </c>
      <c r="F35" s="45" t="s">
        <v>37</v>
      </c>
      <c r="G35" s="12"/>
      <c r="H35" s="12"/>
      <c r="I35" s="12"/>
    </row>
    <row r="36">
      <c r="A36" s="12"/>
      <c r="B36" s="12" t="s">
        <v>38</v>
      </c>
      <c r="C36" s="12" t="s">
        <v>57</v>
      </c>
      <c r="D36" s="64">
        <f>IFS(C33="Basic single cam",1,C33="Basic multicam",3,C33="Pro multicam",5)</f>
        <v>5</v>
      </c>
      <c r="E36" s="46">
        <v>1750.0</v>
      </c>
      <c r="F36" s="46">
        <f t="shared" ref="F36:F45" si="2">D36*E36</f>
        <v>8750</v>
      </c>
    </row>
    <row r="37">
      <c r="A37" s="12"/>
      <c r="B37" s="12" t="s">
        <v>41</v>
      </c>
      <c r="C37" s="47" t="s">
        <v>58</v>
      </c>
      <c r="D37" s="65">
        <f>IFS(C33="Basic single cam",1,C33="Basic multicam",0,C33="Pro multicam",0)</f>
        <v>0</v>
      </c>
      <c r="E37" s="46">
        <v>250.0</v>
      </c>
      <c r="F37" s="46">
        <f t="shared" si="2"/>
        <v>0</v>
      </c>
    </row>
    <row r="38">
      <c r="A38" s="12"/>
      <c r="B38" s="12"/>
      <c r="C38" s="12" t="s">
        <v>59</v>
      </c>
      <c r="D38" s="65">
        <f>IFS(C33="Basic single cam",0,C33="Basic multicam",2,C33="Pro multicam",4)</f>
        <v>4</v>
      </c>
      <c r="E38" s="46">
        <v>500.0</v>
      </c>
      <c r="F38" s="46">
        <f t="shared" si="2"/>
        <v>2000</v>
      </c>
    </row>
    <row r="39">
      <c r="A39" s="12"/>
      <c r="B39" s="12" t="s">
        <v>43</v>
      </c>
      <c r="C39" s="47" t="s">
        <v>60</v>
      </c>
      <c r="D39" s="65">
        <f>IFS(C33="Basic single cam",2,C33="Basic multicam",3,C33="Pro multicam",6)</f>
        <v>6</v>
      </c>
      <c r="E39" s="48">
        <v>500.0</v>
      </c>
      <c r="F39" s="46">
        <f t="shared" si="2"/>
        <v>3000</v>
      </c>
      <c r="G39" s="47"/>
    </row>
    <row r="40">
      <c r="C40" s="47" t="s">
        <v>61</v>
      </c>
      <c r="D40" s="65">
        <f>IFS(C33="Basic single cam",0,C33="Basic multicam",2,C33="Pro multicam",4)</f>
        <v>4</v>
      </c>
      <c r="E40" s="48">
        <v>75.0</v>
      </c>
      <c r="F40" s="46">
        <f t="shared" si="2"/>
        <v>300</v>
      </c>
      <c r="G40" s="47"/>
    </row>
    <row r="41">
      <c r="A41" s="12"/>
      <c r="B41" s="12" t="s">
        <v>62</v>
      </c>
      <c r="C41" s="12" t="s">
        <v>63</v>
      </c>
      <c r="D41" s="66">
        <f>IFS(C33="Basic single cam",1,C33="Basic multicam",1,C33="Pro multicam",1)</f>
        <v>1</v>
      </c>
      <c r="E41" s="46">
        <v>1000.0</v>
      </c>
      <c r="F41" s="46">
        <f t="shared" si="2"/>
        <v>1000</v>
      </c>
      <c r="G41" s="47"/>
    </row>
    <row r="42">
      <c r="A42" s="12"/>
      <c r="B42" s="12" t="s">
        <v>64</v>
      </c>
      <c r="C42" s="12" t="s">
        <v>64</v>
      </c>
      <c r="D42" s="67">
        <f>IFS(C33="Basic single cam",1,C33="Basic multicam",1,C33="Pro multicam",2)</f>
        <v>2</v>
      </c>
      <c r="E42" s="46">
        <v>350.0</v>
      </c>
      <c r="F42" s="46">
        <f t="shared" si="2"/>
        <v>700</v>
      </c>
    </row>
    <row r="43">
      <c r="A43" s="12"/>
      <c r="B43" s="12" t="s">
        <v>65</v>
      </c>
      <c r="C43" s="12" t="s">
        <v>66</v>
      </c>
      <c r="D43" s="67">
        <f>IFS(C33="Basic single cam",0,C33="Basic multicam",1,C33="Pro multicam",2)</f>
        <v>2</v>
      </c>
      <c r="E43" s="46">
        <v>350.0</v>
      </c>
      <c r="F43" s="46">
        <f t="shared" si="2"/>
        <v>700</v>
      </c>
    </row>
    <row r="44">
      <c r="A44" s="12"/>
      <c r="B44" s="12" t="s">
        <v>67</v>
      </c>
      <c r="C44" s="12" t="s">
        <v>68</v>
      </c>
      <c r="D44" s="67">
        <f>IFS(C33="Basic single cam",0,C33="Basic multicam",0,C33="Pro multicam",1)</f>
        <v>1</v>
      </c>
      <c r="E44" s="46">
        <v>2500.0</v>
      </c>
      <c r="F44" s="46">
        <f t="shared" si="2"/>
        <v>2500</v>
      </c>
    </row>
    <row r="45">
      <c r="A45" s="12"/>
      <c r="B45" s="12" t="s">
        <v>47</v>
      </c>
      <c r="C45" s="12" t="s">
        <v>48</v>
      </c>
      <c r="D45" s="68">
        <f>IFS(C33="Basic single cam",5,C33="Basic multicam",7,C33="Pro multicam",10)</f>
        <v>10</v>
      </c>
      <c r="E45" s="46">
        <v>50.0</v>
      </c>
      <c r="F45" s="46">
        <f t="shared" si="2"/>
        <v>500</v>
      </c>
    </row>
    <row r="46">
      <c r="A46" s="11"/>
      <c r="B46" s="15" t="s">
        <v>49</v>
      </c>
      <c r="C46" s="16"/>
      <c r="D46" s="16"/>
      <c r="E46" s="49"/>
      <c r="F46" s="49">
        <f>SUM(F36:F45)</f>
        <v>19450</v>
      </c>
    </row>
    <row r="47">
      <c r="E47" s="50" t="s">
        <v>32</v>
      </c>
      <c r="F47" s="51"/>
    </row>
    <row r="48">
      <c r="A48" s="11"/>
      <c r="B48" s="17" t="s">
        <v>50</v>
      </c>
      <c r="C48" s="18" t="s">
        <v>34</v>
      </c>
      <c r="D48" s="18" t="s">
        <v>35</v>
      </c>
      <c r="E48" s="45" t="s">
        <v>36</v>
      </c>
      <c r="F48" s="45" t="s">
        <v>37</v>
      </c>
    </row>
    <row r="49">
      <c r="A49" s="12"/>
      <c r="B49" s="12" t="s">
        <v>51</v>
      </c>
      <c r="C49" s="12" t="s">
        <v>69</v>
      </c>
      <c r="D49" s="69">
        <f>IFS(C33="Basic single cam",1,C33="Basic multicam",1,C33="Pro multicam",1)</f>
        <v>1</v>
      </c>
      <c r="E49" s="46">
        <v>2500.0</v>
      </c>
      <c r="F49" s="46">
        <f t="shared" ref="F49:F58" si="3">D49*E49</f>
        <v>2500</v>
      </c>
    </row>
    <row r="50">
      <c r="A50" s="12"/>
      <c r="B50" s="12" t="s">
        <v>70</v>
      </c>
      <c r="C50" s="12" t="s">
        <v>71</v>
      </c>
      <c r="D50" s="65">
        <f>IFS(C33="Basic single cam",0,C33="Basic multicam",1,C33="Pro multicam",1)</f>
        <v>1</v>
      </c>
      <c r="E50" s="46">
        <v>1250.0</v>
      </c>
      <c r="F50" s="46">
        <f t="shared" si="3"/>
        <v>1250</v>
      </c>
    </row>
    <row r="51">
      <c r="C51" s="12" t="s">
        <v>72</v>
      </c>
      <c r="D51" s="65">
        <f>IFS(C33="Basic single cam",0,C33="Basic multicam",1,C33="Pro multicam",1)</f>
        <v>1</v>
      </c>
      <c r="E51" s="46">
        <v>350.0</v>
      </c>
      <c r="F51" s="46">
        <f t="shared" si="3"/>
        <v>350</v>
      </c>
    </row>
    <row r="52">
      <c r="C52" s="12" t="s">
        <v>73</v>
      </c>
      <c r="D52" s="65">
        <f>IFS(C33="Basic single cam",1,C33="Basic multicam",1,C33="Pro multicam",1)</f>
        <v>1</v>
      </c>
      <c r="E52" s="46">
        <v>2000.0</v>
      </c>
      <c r="F52" s="46">
        <f t="shared" si="3"/>
        <v>2000</v>
      </c>
    </row>
    <row r="53">
      <c r="C53" s="12" t="s">
        <v>74</v>
      </c>
      <c r="D53" s="65">
        <f>IFS(C33="Basic single cam",0,C33="Basic multicam",0,C33="Pro multicam",1)</f>
        <v>1</v>
      </c>
      <c r="E53" s="46">
        <v>300.0</v>
      </c>
      <c r="F53" s="46">
        <f t="shared" si="3"/>
        <v>300</v>
      </c>
    </row>
    <row r="54">
      <c r="C54" s="12" t="s">
        <v>75</v>
      </c>
      <c r="D54" s="65">
        <f>IFS(C33="Basic single cam",0,C33="Basic multicam",1,C33="Pro multicam",1)</f>
        <v>1</v>
      </c>
      <c r="E54" s="46">
        <v>230.0</v>
      </c>
      <c r="F54" s="46">
        <f t="shared" si="3"/>
        <v>230</v>
      </c>
    </row>
    <row r="55">
      <c r="C55" s="12" t="s">
        <v>76</v>
      </c>
      <c r="D55" s="65">
        <f>IFS(C33="Basic single cam",1,C33="Basic multicam",1,C33="Pro multicam",1)</f>
        <v>1</v>
      </c>
      <c r="E55" s="46">
        <v>0.0</v>
      </c>
      <c r="F55" s="46">
        <f t="shared" si="3"/>
        <v>0</v>
      </c>
    </row>
    <row r="56">
      <c r="C56" s="12" t="s">
        <v>77</v>
      </c>
      <c r="D56" s="65">
        <f>IFS(C33="Basic single cam",0,C33="Basic multicam",1,C33="Pro multicam",1)</f>
        <v>1</v>
      </c>
      <c r="E56" s="46">
        <v>400.0</v>
      </c>
      <c r="F56" s="46">
        <f t="shared" si="3"/>
        <v>400</v>
      </c>
    </row>
    <row r="57">
      <c r="A57" s="12"/>
      <c r="B57" s="12" t="s">
        <v>78</v>
      </c>
      <c r="C57" s="12" t="s">
        <v>79</v>
      </c>
      <c r="D57" s="65">
        <f>IFS(C33="Basic single cam",0,C33="Basic multicam",1,C33="Pro multicam",1)</f>
        <v>1</v>
      </c>
      <c r="E57" s="46">
        <v>400.0</v>
      </c>
      <c r="F57" s="46">
        <f t="shared" si="3"/>
        <v>400</v>
      </c>
    </row>
    <row r="58">
      <c r="A58" s="12"/>
      <c r="B58" s="12" t="s">
        <v>47</v>
      </c>
      <c r="C58" s="12" t="s">
        <v>80</v>
      </c>
      <c r="D58" s="68">
        <f>IFS(C33="Basic single cam",5,C33="Basic multicam",8,C33="Pro multicam",10)</f>
        <v>10</v>
      </c>
      <c r="E58" s="46">
        <v>50.0</v>
      </c>
      <c r="F58" s="46">
        <f t="shared" si="3"/>
        <v>500</v>
      </c>
    </row>
    <row r="59">
      <c r="A59" s="11"/>
      <c r="B59" s="15" t="s">
        <v>49</v>
      </c>
      <c r="C59" s="16"/>
      <c r="D59" s="16"/>
      <c r="E59" s="49"/>
      <c r="F59" s="49">
        <f>SUM(F49:F58)</f>
        <v>7930</v>
      </c>
    </row>
    <row r="62">
      <c r="A62" s="11"/>
      <c r="B62" s="52" t="s">
        <v>53</v>
      </c>
      <c r="C62" s="53" t="str">
        <f>C33 &amp; " studio"</f>
        <v>Pro multicam studio</v>
      </c>
      <c r="D62" s="53"/>
      <c r="E62" s="52"/>
      <c r="F62" s="54">
        <f>F46+F59</f>
        <v>27380</v>
      </c>
    </row>
    <row r="63">
      <c r="A63" s="12"/>
      <c r="B63" s="12"/>
    </row>
    <row r="64">
      <c r="A64" s="12"/>
      <c r="B64" s="55"/>
      <c r="C64" s="35"/>
      <c r="D64" s="36"/>
      <c r="E64" s="36"/>
      <c r="F64" s="36"/>
    </row>
    <row r="65">
      <c r="A65" s="12"/>
      <c r="B65" s="11"/>
    </row>
    <row r="66">
      <c r="A66" s="12"/>
      <c r="B66" s="56"/>
      <c r="C66" s="57"/>
      <c r="D66" s="57"/>
    </row>
    <row r="67">
      <c r="A67" s="58"/>
      <c r="D67" s="59"/>
    </row>
    <row r="68">
      <c r="A68" s="12"/>
      <c r="D68" s="59"/>
    </row>
    <row r="69">
      <c r="D69" s="59"/>
    </row>
    <row r="70">
      <c r="D70" s="59"/>
    </row>
    <row r="71">
      <c r="D71" s="59"/>
    </row>
    <row r="72">
      <c r="D72" s="59"/>
    </row>
    <row r="73">
      <c r="B73" s="12"/>
      <c r="D73" s="51"/>
      <c r="E73" s="51"/>
      <c r="F73" s="51"/>
    </row>
    <row r="74">
      <c r="D74" s="60"/>
    </row>
  </sheetData>
  <dataValidations>
    <dataValidation type="list" allowBlank="1" showErrorMessage="1" sqref="C18">
      <formula1>$N$9:$N$11</formula1>
    </dataValidation>
    <dataValidation type="list" allowBlank="1" sqref="C14">
      <formula1>$O$9:$O$12</formula1>
    </dataValidation>
    <dataValidation type="list" allowBlank="1" sqref="C33">
      <formula1>$N$17:$N$20</formula1>
    </dataValidation>
  </dataValidations>
  <drawing r:id="rId1"/>
</worksheet>
</file>